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d.docs.live.net/d788dc6f60cbf088/Área de Trabalho/IMBUIA/"/>
    </mc:Choice>
  </mc:AlternateContent>
  <xr:revisionPtr revIDLastSave="96" documentId="8_{A3945D73-EFB5-409D-82E1-1F8AD81B7FB4}" xr6:coauthVersionLast="47" xr6:coauthVersionMax="47" xr10:uidLastSave="{0F614D3E-80EB-4B1A-A144-BE699728DA44}"/>
  <bookViews>
    <workbookView xWindow="-108" yWindow="-108" windowWidth="23256" windowHeight="12456" xr2:uid="{00000000-000D-0000-FFFF-FFFF00000000}"/>
  </bookViews>
  <sheets>
    <sheet name="MERENDEIRA" sheetId="4" r:id="rId1"/>
  </sheets>
  <externalReferences>
    <externalReference r:id="rId2"/>
  </externalReferences>
  <definedNames>
    <definedName name="ddd">#REF!</definedName>
    <definedName name="eeee">#REF!</definedName>
    <definedName name="Excel_BuiltIn_Print_Area_1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15">#REF!</definedName>
    <definedName name="Excel_BuiltIn_Print_Area_16">#REF!</definedName>
    <definedName name="Excel_BuiltIn_Print_Area_2">#REF!</definedName>
    <definedName name="Excel_BuiltIn_Print_Area_2_1">#REF!</definedName>
    <definedName name="Excel_BuiltIn_Print_Area_3">#REF!</definedName>
    <definedName name="Excel_BuiltIn_Print_Area_4">#REF!</definedName>
    <definedName name="Excel_BuiltIn_Print_Area_4_1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Excel_BuiltIn_Print_Area_9">#REF!</definedName>
    <definedName name="FC">#REF!</definedName>
    <definedName name="fff">#REF!</definedName>
    <definedName name="ir">'[1]24HTDM'!#REF!</definedName>
    <definedName name="rgfgdfg">#REF!</definedName>
    <definedName name="t">'[1]24HTDM'!#REF!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4" l="1"/>
  <c r="E110" i="4" l="1"/>
  <c r="D30" i="4"/>
  <c r="D127" i="4" s="1"/>
  <c r="D101" i="4"/>
  <c r="D61" i="4"/>
  <c r="D67" i="4" s="1"/>
  <c r="D91" i="4"/>
  <c r="D100" i="4" s="1"/>
  <c r="D79" i="4"/>
  <c r="D129" i="4" s="1"/>
  <c r="D130" i="4" l="1"/>
  <c r="D102" i="4"/>
  <c r="D35" i="4" l="1"/>
  <c r="D37" i="4" l="1"/>
  <c r="D65" i="4" s="1"/>
  <c r="D121" i="4"/>
  <c r="D123" i="4" s="1"/>
  <c r="D133" i="4" s="1"/>
  <c r="E30" i="4" l="1"/>
  <c r="E35" i="4" s="1"/>
  <c r="E67" i="4" l="1"/>
  <c r="E36" i="4"/>
  <c r="E37" i="4" s="1"/>
  <c r="E83" i="4" l="1"/>
  <c r="E40" i="4" l="1"/>
  <c r="E47" i="4" s="1"/>
  <c r="E71" i="4"/>
  <c r="E75" i="4" s="1"/>
  <c r="E65" i="4"/>
  <c r="E87" i="4"/>
  <c r="E86" i="4"/>
  <c r="E85" i="4"/>
  <c r="E89" i="4"/>
  <c r="E88" i="4"/>
  <c r="E127" i="4"/>
  <c r="E48" i="4" l="1"/>
  <c r="E43" i="4"/>
  <c r="E49" i="4"/>
  <c r="E74" i="4"/>
  <c r="E76" i="4"/>
  <c r="E42" i="4"/>
  <c r="E77" i="4"/>
  <c r="E44" i="4"/>
  <c r="E73" i="4"/>
  <c r="E45" i="4"/>
  <c r="E78" i="4"/>
  <c r="E46" i="4"/>
  <c r="E91" i="4"/>
  <c r="E100" i="4" s="1"/>
  <c r="E50" i="4" l="1"/>
  <c r="E66" i="4" s="1"/>
  <c r="E79" i="4"/>
  <c r="D50" i="4"/>
  <c r="D66" i="4" s="1"/>
  <c r="D68" i="4" s="1"/>
  <c r="D128" i="4" s="1"/>
  <c r="D134" i="4" s="1"/>
  <c r="E68" i="4" l="1"/>
  <c r="E131" i="4"/>
  <c r="E96" i="4"/>
  <c r="E101" i="4" s="1"/>
  <c r="E128" i="4" l="1"/>
  <c r="E102" i="4"/>
  <c r="E113" i="4" s="1"/>
  <c r="E130" i="4" l="1"/>
  <c r="E129" i="4"/>
  <c r="E132" i="4" l="1"/>
  <c r="E115" i="4"/>
  <c r="E116" i="4" l="1"/>
  <c r="E122" i="4" l="1"/>
  <c r="E120" i="4" s="1"/>
  <c r="E119" i="4" l="1"/>
  <c r="E118" i="4"/>
  <c r="E123" i="4" l="1"/>
  <c r="E133" i="4" s="1"/>
  <c r="E134" i="4" s="1"/>
  <c r="E136" i="4" l="1"/>
  <c r="E137" i="4" s="1"/>
</calcChain>
</file>

<file path=xl/sharedStrings.xml><?xml version="1.0" encoding="utf-8"?>
<sst xmlns="http://schemas.openxmlformats.org/spreadsheetml/2006/main" count="231" uniqueCount="137">
  <si>
    <t>Adicional Noturno</t>
  </si>
  <si>
    <t>Total</t>
  </si>
  <si>
    <t>SEBRAE</t>
  </si>
  <si>
    <t>INCRA</t>
  </si>
  <si>
    <t>FGTS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</si>
  <si>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</si>
  <si>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</si>
  <si>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</si>
  <si>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</si>
  <si>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</si>
  <si>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</si>
  <si>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</si>
  <si>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</si>
  <si>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</si>
  <si>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</si>
  <si>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</si>
  <si>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</si>
  <si>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</si>
  <si>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</si>
  <si>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</si>
  <si>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</si>
  <si>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</si>
  <si>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</si>
  <si>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</si>
  <si>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</si>
  <si>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</si>
  <si>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</si>
  <si>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</si>
  <si>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</si>
  <si>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</si>
  <si>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</si>
  <si>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</si>
  <si>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</si>
  <si>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</si>
  <si>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</si>
  <si>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</si>
  <si>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</si>
  <si>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</si>
  <si>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</si>
  <si>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</si>
  <si>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</si>
  <si>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</si>
  <si>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</si>
  <si>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</si>
  <si>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</si>
  <si>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</si>
  <si>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</si>
  <si>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</si>
  <si>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</si>
  <si>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</si>
  <si>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</si>
  <si>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</si>
  <si>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</si>
  <si>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</si>
  <si>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</si>
  <si>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</si>
  <si>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</si>
  <si>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</si>
  <si>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</si>
  <si>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</si>
  <si>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</si>
  <si>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</si>
  <si>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</si>
  <si>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</si>
  <si>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</si>
  <si>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</si>
  <si>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Equipamentos</t>
  </si>
  <si>
    <t>Módulo 6 - Custos Indiretos, Tributos e Lucro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</si>
  <si>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</si>
  <si>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</si>
  <si>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</si>
  <si>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</si>
  <si>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</si>
  <si>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</si>
  <si>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Intervalo para repouso e alimentação</t>
  </si>
  <si>
    <t>C.1. COFINS</t>
  </si>
  <si>
    <t>C.2. PIS</t>
  </si>
  <si>
    <t>C.3. ISS</t>
  </si>
  <si>
    <t>DISCRIMINAÇÃO DOS SERVIÇOS (DADOS REFERENTES À CONTRATAÇÃO)</t>
  </si>
  <si>
    <t>Ano do Acordo, Convenção ou Dissídio Coletivo e Sindicato</t>
  </si>
  <si>
    <t>Número de meses de execução contratual</t>
  </si>
  <si>
    <t>IDENTIFICAÇÃO DO SERVIÇO</t>
  </si>
  <si>
    <t>DADOS COMPLEMENTARES PARA COMPOSIÇÃO DOS CUSTOS REFERENTE À MÃO DE OBRA</t>
  </si>
  <si>
    <t>Salário Normativo da Categoria Profissional:</t>
  </si>
  <si>
    <t>Categoria profissional (vinculada a execução contratual)</t>
  </si>
  <si>
    <t>Data base da categoria</t>
  </si>
  <si>
    <t>Código Brasileiro de Ocupações - CBO</t>
  </si>
  <si>
    <t>OBJETO:</t>
  </si>
  <si>
    <t>Local da prestação dos serviços:</t>
  </si>
  <si>
    <t>Tipo de serviço</t>
  </si>
  <si>
    <t>Unidade de medida</t>
  </si>
  <si>
    <t>Adicional de Férias</t>
  </si>
  <si>
    <t>Férias e Adicional de férias</t>
  </si>
  <si>
    <t>Base de Cálculo: Módulo 1 + Submódulo 2.1</t>
  </si>
  <si>
    <t>Custo direto: Somatório dos Módulos 1+2+3+4+5</t>
  </si>
  <si>
    <t>TOTAL TRIBUTOS FEDERAIS E MUNICIPAIS</t>
  </si>
  <si>
    <t>Base de Cálculo: MOD 1+ SUBMOD 2.1</t>
  </si>
  <si>
    <t>Base de Cálculo: (MÓDULO 1 + MÓDULO 2.1)</t>
  </si>
  <si>
    <t>Total Módulo 4</t>
  </si>
  <si>
    <t xml:space="preserve"> Total Módulo 5</t>
  </si>
  <si>
    <t>Serviços Terceirizados</t>
  </si>
  <si>
    <t>Mensal</t>
  </si>
  <si>
    <t>Uniformes e EPIs</t>
  </si>
  <si>
    <t>Percentual utilizado pelo TCU</t>
  </si>
  <si>
    <t>Estimativa com base nos contratos da Administração</t>
  </si>
  <si>
    <t>Valor total mensal</t>
  </si>
  <si>
    <t>Valot total no período</t>
  </si>
  <si>
    <t>Qtde de Empregados</t>
  </si>
  <si>
    <t>Auxílio Saúde</t>
  </si>
  <si>
    <t>Custos admissionais e demissionais</t>
  </si>
  <si>
    <t>Licitação / Processo</t>
  </si>
  <si>
    <t>Vale Alimentação</t>
  </si>
  <si>
    <t>ROSELI FERREIRA CHICATTO LTDA - CNPJ Nº 36.519.645/0001-82</t>
  </si>
  <si>
    <t>Moda utilizada na região (TCU)</t>
  </si>
  <si>
    <t>Percentuais utilizados pela empresa</t>
  </si>
  <si>
    <t>Alíquotas LUCRO PRESUMIDO</t>
  </si>
  <si>
    <t xml:space="preserve">SAT:                                                       FAT: </t>
  </si>
  <si>
    <t>Prêmio Assiduidade</t>
  </si>
  <si>
    <t xml:space="preserve">Pregão nº 14/2023 </t>
  </si>
  <si>
    <t>Município de Imbuia- SC</t>
  </si>
  <si>
    <t>SC000137/2023</t>
  </si>
  <si>
    <t>Serviços de merendeira</t>
  </si>
  <si>
    <t>cls 3ª, item "h" da cct</t>
  </si>
  <si>
    <t>Merendeira 44h semanais</t>
  </si>
  <si>
    <t>5135-05</t>
  </si>
  <si>
    <t>Municipio não dispõe de transporte coletivo publico</t>
  </si>
  <si>
    <t>cls 12ª cct &gt; valor do vale = R$ 467,94  - 1% descontado do trabalhador</t>
  </si>
  <si>
    <t>Outros</t>
  </si>
  <si>
    <t>Benefício Assistência ao Trabalhador</t>
  </si>
  <si>
    <t>cls 20ª § 1º cct</t>
  </si>
  <si>
    <t>Contribuição Patronal</t>
  </si>
  <si>
    <t>cls 41ª cct</t>
  </si>
  <si>
    <t>cls 11ª da cct</t>
  </si>
  <si>
    <t>Não há</t>
  </si>
  <si>
    <t>alíquota ISS 3% IMBUIA</t>
  </si>
  <si>
    <t>NÃO HÁ PREVISÃO LEGAL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</si>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</sst>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* #,##0.00_-;\-* #,##0.00_-;_-* \-??_-;_-@_-"/>
    <numFmt numFmtId="167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Segoe UI"/>
      <family val="2"/>
    </font>
    <font>
      <sz val="11"/>
      <color rgb="FF000000"/>
      <name val="Calibri"/>
      <family val="2"/>
      <charset val="1"/>
    </font>
    <font>
      <b/>
      <sz val="24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70AD47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2">
    <xf numFmtId="0" fontId="0" fillId="0" borderId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9" fillId="0" borderId="1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8" applyNumberFormat="0" applyAlignment="0" applyProtection="0"/>
    <xf numFmtId="0" fontId="14" fillId="7" borderId="19" applyNumberFormat="0" applyAlignment="0" applyProtection="0"/>
    <xf numFmtId="0" fontId="15" fillId="7" borderId="18" applyNumberFormat="0" applyAlignment="0" applyProtection="0"/>
    <xf numFmtId="0" fontId="16" fillId="0" borderId="20" applyNumberFormat="0" applyFill="0" applyAlignment="0" applyProtection="0"/>
    <xf numFmtId="0" fontId="17" fillId="8" borderId="21" applyNumberFormat="0" applyAlignment="0" applyProtection="0"/>
    <xf numFmtId="0" fontId="18" fillId="0" borderId="0" applyNumberFormat="0" applyFill="0" applyBorder="0" applyAlignment="0" applyProtection="0"/>
    <xf numFmtId="0" fontId="1" fillId="9" borderId="22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23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166" fontId="26" fillId="0" borderId="0" applyBorder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10" fontId="3" fillId="0" borderId="2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justify" vertical="center" wrapText="1"/>
    </xf>
    <xf numFmtId="0" fontId="3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4" fillId="0" borderId="0" xfId="0" applyFont="1"/>
    <xf numFmtId="0" fontId="2" fillId="0" borderId="3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7" fillId="35" borderId="0" xfId="0" applyFont="1" applyFill="1"/>
    <xf numFmtId="0" fontId="2" fillId="0" borderId="0" xfId="0" applyFont="1"/>
    <xf numFmtId="0" fontId="2" fillId="0" borderId="0" xfId="0" applyFont="1" applyAlignment="1">
      <alignment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24" xfId="0" applyFont="1" applyBorder="1" applyAlignment="1">
      <alignment horizontal="left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3" fillId="0" borderId="39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center" vertical="center" wrapText="1"/>
    </xf>
    <xf numFmtId="44" fontId="3" fillId="0" borderId="0" xfId="0" applyNumberFormat="1" applyFont="1"/>
    <xf numFmtId="10" fontId="3" fillId="0" borderId="32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10" fontId="3" fillId="0" borderId="0" xfId="54" applyNumberFormat="1" applyFont="1"/>
    <xf numFmtId="10" fontId="3" fillId="0" borderId="29" xfId="0" applyNumberFormat="1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54" applyNumberFormat="1" applyFont="1" applyFill="1" applyBorder="1" applyAlignment="1">
      <alignment horizontal="center" vertical="center" wrapText="1"/>
    </xf>
    <xf numFmtId="10" fontId="3" fillId="0" borderId="1" xfId="54" applyNumberFormat="1" applyFont="1" applyFill="1" applyBorder="1" applyAlignment="1">
      <alignment vertical="center" wrapText="1"/>
    </xf>
    <xf numFmtId="10" fontId="3" fillId="0" borderId="6" xfId="54" applyNumberFormat="1" applyFont="1" applyFill="1" applyBorder="1" applyAlignment="1">
      <alignment vertical="center" wrapText="1"/>
    </xf>
    <xf numFmtId="10" fontId="2" fillId="0" borderId="24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10" fontId="2" fillId="0" borderId="24" xfId="54" applyNumberFormat="1" applyFont="1" applyBorder="1" applyAlignment="1">
      <alignment horizontal="center" vertical="center" wrapText="1"/>
    </xf>
    <xf numFmtId="10" fontId="3" fillId="0" borderId="24" xfId="54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44" fontId="2" fillId="0" borderId="5" xfId="0" applyNumberFormat="1" applyFont="1" applyBorder="1"/>
    <xf numFmtId="0" fontId="2" fillId="0" borderId="9" xfId="0" applyFont="1" applyBorder="1" applyAlignment="1">
      <alignment horizontal="left" vertical="center" wrapText="1"/>
    </xf>
    <xf numFmtId="0" fontId="3" fillId="0" borderId="49" xfId="0" applyFont="1" applyBorder="1"/>
    <xf numFmtId="0" fontId="3" fillId="0" borderId="50" xfId="0" applyFont="1" applyBorder="1"/>
    <xf numFmtId="44" fontId="2" fillId="0" borderId="51" xfId="0" applyNumberFormat="1" applyFont="1" applyBorder="1"/>
    <xf numFmtId="0" fontId="3" fillId="0" borderId="49" xfId="0" applyFont="1" applyBorder="1" applyAlignment="1">
      <alignment vertical="center"/>
    </xf>
    <xf numFmtId="164" fontId="3" fillId="0" borderId="24" xfId="55" applyFont="1" applyBorder="1" applyAlignment="1">
      <alignment horizontal="center" vertical="center" wrapText="1"/>
    </xf>
    <xf numFmtId="9" fontId="2" fillId="0" borderId="24" xfId="54" applyFont="1" applyBorder="1" applyAlignment="1">
      <alignment horizontal="center" vertical="center" wrapText="1"/>
    </xf>
    <xf numFmtId="10" fontId="3" fillId="0" borderId="29" xfId="54" applyNumberFormat="1" applyFont="1" applyFill="1" applyBorder="1" applyAlignment="1">
      <alignment horizontal="center" vertical="center" wrapText="1"/>
    </xf>
    <xf numFmtId="164" fontId="3" fillId="0" borderId="39" xfId="55" applyFont="1" applyFill="1" applyBorder="1" applyAlignment="1">
      <alignment horizontal="right" vertical="center" wrapText="1"/>
    </xf>
    <xf numFmtId="164" fontId="3" fillId="0" borderId="3" xfId="55" applyFont="1" applyFill="1" applyBorder="1" applyAlignment="1">
      <alignment horizontal="center" vertical="center" wrapText="1"/>
    </xf>
    <xf numFmtId="164" fontId="3" fillId="0" borderId="5" xfId="55" applyFont="1" applyFill="1" applyBorder="1" applyAlignment="1">
      <alignment horizontal="center" vertical="center" wrapText="1"/>
    </xf>
    <xf numFmtId="164" fontId="4" fillId="0" borderId="24" xfId="55" applyFont="1" applyBorder="1" applyAlignment="1">
      <alignment horizontal="center" vertical="center" wrapText="1"/>
    </xf>
    <xf numFmtId="10" fontId="3" fillId="0" borderId="0" xfId="0" applyNumberFormat="1" applyFont="1"/>
    <xf numFmtId="164" fontId="2" fillId="0" borderId="24" xfId="0" applyNumberFormat="1" applyFont="1" applyBorder="1" applyAlignment="1">
      <alignment vertical="center" wrapText="1"/>
    </xf>
    <xf numFmtId="167" fontId="3" fillId="0" borderId="24" xfId="56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9" fontId="3" fillId="0" borderId="2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left"/>
    </xf>
    <xf numFmtId="0" fontId="3" fillId="0" borderId="53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right" vertical="center" wrapText="1" indent="1"/>
    </xf>
    <xf numFmtId="0" fontId="3" fillId="0" borderId="31" xfId="0" applyFont="1" applyBorder="1" applyAlignment="1">
      <alignment horizontal="right" vertical="center" wrapText="1" indent="1"/>
    </xf>
    <xf numFmtId="0" fontId="3" fillId="0" borderId="32" xfId="0" applyFont="1" applyBorder="1" applyAlignment="1">
      <alignment horizontal="right" vertical="center" wrapText="1" indent="1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3" fillId="0" borderId="7" xfId="0" applyFont="1" applyBorder="1" applyAlignment="1">
      <alignment horizontal="left"/>
    </xf>
    <xf numFmtId="0" fontId="23" fillId="0" borderId="41" xfId="0" applyFont="1" applyBorder="1" applyAlignment="1">
      <alignment horizontal="left"/>
    </xf>
    <xf numFmtId="0" fontId="2" fillId="2" borderId="5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" fillId="34" borderId="12" xfId="0" applyFont="1" applyFill="1" applyBorder="1" applyAlignment="1">
      <alignment horizontal="center" vertical="center"/>
    </xf>
    <xf numFmtId="0" fontId="2" fillId="34" borderId="35" xfId="0" applyFont="1" applyFill="1" applyBorder="1" applyAlignment="1">
      <alignment horizontal="center" vertical="center"/>
    </xf>
    <xf numFmtId="0" fontId="2" fillId="34" borderId="34" xfId="0" applyFont="1" applyFill="1" applyBorder="1" applyAlignment="1">
      <alignment horizontal="left" vertical="center"/>
    </xf>
    <xf numFmtId="0" fontId="2" fillId="34" borderId="33" xfId="0" applyFont="1" applyFill="1" applyBorder="1" applyAlignment="1">
      <alignment horizontal="left" vertical="center"/>
    </xf>
    <xf numFmtId="0" fontId="2" fillId="0" borderId="36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45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3" fillId="0" borderId="7" xfId="55" applyFont="1" applyBorder="1" applyAlignment="1">
      <alignment horizontal="left"/>
    </xf>
    <xf numFmtId="164" fontId="3" fillId="0" borderId="41" xfId="55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3" fillId="0" borderId="6" xfId="0" applyFont="1" applyBorder="1" applyAlignment="1">
      <alignment horizontal="left"/>
    </xf>
    <xf numFmtId="0" fontId="23" fillId="0" borderId="5" xfId="0" applyFont="1" applyBorder="1" applyAlignment="1">
      <alignment horizontal="left"/>
    </xf>
    <xf numFmtId="14" fontId="23" fillId="0" borderId="1" xfId="0" applyNumberFormat="1" applyFont="1" applyBorder="1" applyAlignment="1">
      <alignment horizontal="left"/>
    </xf>
    <xf numFmtId="14" fontId="23" fillId="0" borderId="3" xfId="0" applyNumberFormat="1" applyFont="1" applyBorder="1" applyAlignment="1">
      <alignment horizontal="left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</cellXfs>
  <cellStyles count="72">
    <cellStyle name="20% - Ênfase1" xfId="22" builtinId="30" customBuiltin="1"/>
    <cellStyle name="20% - Ênfase2" xfId="26" builtinId="34" customBuiltin="1"/>
    <cellStyle name="20% - Ênfase3" xfId="30" builtinId="38" customBuiltin="1"/>
    <cellStyle name="20% - Ênfase4" xfId="34" builtinId="42" customBuiltin="1"/>
    <cellStyle name="20% - Ênfase5" xfId="38" builtinId="46" customBuiltin="1"/>
    <cellStyle name="20% - Ênfase6" xfId="42" builtinId="50" customBuiltin="1"/>
    <cellStyle name="40% - Ênfase1" xfId="23" builtinId="31" customBuiltin="1"/>
    <cellStyle name="40% - Ênfase2" xfId="27" builtinId="35" customBuiltin="1"/>
    <cellStyle name="40% - Ênfase3" xfId="31" builtinId="39" customBuiltin="1"/>
    <cellStyle name="40% - Ênfase4" xfId="35" builtinId="43" customBuiltin="1"/>
    <cellStyle name="40% - Ênfase5" xfId="39" builtinId="47" customBuiltin="1"/>
    <cellStyle name="40% - Ênfase6" xfId="43" builtinId="51" customBuiltin="1"/>
    <cellStyle name="60% - Ênfase1" xfId="24" builtinId="32" customBuiltin="1"/>
    <cellStyle name="60% - Ênfase2" xfId="28" builtinId="36" customBuiltin="1"/>
    <cellStyle name="60% - Ênfase3" xfId="32" builtinId="40" customBuiltin="1"/>
    <cellStyle name="60% - Ênfase4" xfId="36" builtinId="44" customBuiltin="1"/>
    <cellStyle name="60% - Ênfase5" xfId="40" builtinId="48" customBuiltin="1"/>
    <cellStyle name="60% - Ênfase6" xfId="44" builtinId="52" customBuiltin="1"/>
    <cellStyle name="Bom" xfId="9" builtinId="26" customBuiltin="1"/>
    <cellStyle name="Cálculo" xfId="14" builtinId="22" customBuiltin="1"/>
    <cellStyle name="Célula de Verificação" xfId="16" builtinId="23" customBuiltin="1"/>
    <cellStyle name="Célula Vinculada" xfId="15" builtinId="24" customBuiltin="1"/>
    <cellStyle name="Ênfase1" xfId="21" builtinId="29" customBuiltin="1"/>
    <cellStyle name="Ênfase2" xfId="25" builtinId="33" customBuiltin="1"/>
    <cellStyle name="Ênfase3" xfId="29" builtinId="37" customBuiltin="1"/>
    <cellStyle name="Ênfase4" xfId="33" builtinId="41" customBuiltin="1"/>
    <cellStyle name="Ênfase5" xfId="37" builtinId="45" customBuiltin="1"/>
    <cellStyle name="Ênfase6" xfId="41" builtinId="49" customBuiltin="1"/>
    <cellStyle name="Entrada" xfId="12" builtinId="20" customBuiltin="1"/>
    <cellStyle name="Moeda" xfId="55" builtinId="4"/>
    <cellStyle name="Moeda 2" xfId="53" xr:uid="{00000000-0005-0000-0000-00001F000000}"/>
    <cellStyle name="Neutro" xfId="11" builtinId="28" customBuiltin="1"/>
    <cellStyle name="Normal" xfId="0" builtinId="0"/>
    <cellStyle name="Normal 2" xfId="46" xr:uid="{00000000-0005-0000-0000-000022000000}"/>
    <cellStyle name="Normal 3" xfId="51" xr:uid="{00000000-0005-0000-0000-000023000000}"/>
    <cellStyle name="Nota" xfId="18" builtinId="10" customBuiltin="1"/>
    <cellStyle name="Porcentagem" xfId="54" builtinId="5"/>
    <cellStyle name="Ruim" xfId="10" builtinId="27" customBuiltin="1"/>
    <cellStyle name="Saída" xfId="13" builtinId="21" customBuiltin="1"/>
    <cellStyle name="Texto de Aviso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20" builtinId="25" customBuiltin="1"/>
    <cellStyle name="Vírgula" xfId="56" builtinId="3"/>
    <cellStyle name="Vírgula 2" xfId="1" xr:uid="{00000000-0005-0000-0000-000030000000}"/>
    <cellStyle name="Vírgula 3" xfId="3" xr:uid="{00000000-0005-0000-0000-000031000000}"/>
    <cellStyle name="Vírgula 3 2" xfId="49" xr:uid="{00000000-0005-0000-0000-000032000000}"/>
    <cellStyle name="Vírgula 3 2 2" xfId="62" xr:uid="{E7AE1C7B-C73C-476D-B40C-4AA73826B4E4}"/>
    <cellStyle name="Vírgula 3 2 3" xfId="69" xr:uid="{D5C00E70-3131-4592-A8B0-AE9C734CE606}"/>
    <cellStyle name="Vírgula 3 3" xfId="58" xr:uid="{D1A24F5A-21A3-4E99-BA10-759111472AA7}"/>
    <cellStyle name="Vírgula 3 4" xfId="65" xr:uid="{3DB905CC-25EF-4E53-9F10-8282B474E265}"/>
    <cellStyle name="Vírgula 4" xfId="2" xr:uid="{00000000-0005-0000-0000-000033000000}"/>
    <cellStyle name="Vírgula 4 2" xfId="48" xr:uid="{00000000-0005-0000-0000-000034000000}"/>
    <cellStyle name="Vírgula 4 2 2" xfId="61" xr:uid="{8E5A3A51-A012-438B-90AE-DF961CEE37C1}"/>
    <cellStyle name="Vírgula 4 2 3" xfId="68" xr:uid="{78FBE88B-CF3D-43E9-AFA8-2816767766C6}"/>
    <cellStyle name="Vírgula 4 3" xfId="57" xr:uid="{A6B18CBF-1BA8-4685-AA1F-A68875A99C2F}"/>
    <cellStyle name="Vírgula 4 4" xfId="64" xr:uid="{1617076E-C798-439C-80DA-B0B87211D062}"/>
    <cellStyle name="Vírgula 5" xfId="45" xr:uid="{00000000-0005-0000-0000-000035000000}"/>
    <cellStyle name="Vírgula 5 2" xfId="50" xr:uid="{00000000-0005-0000-0000-000036000000}"/>
    <cellStyle name="Vírgula 5 2 2" xfId="63" xr:uid="{8AFE0AAE-D74E-4DCC-90A5-6088403411A4}"/>
    <cellStyle name="Vírgula 5 2 3" xfId="70" xr:uid="{83EA2E7A-F763-4028-AF74-C9AA646F5EDF}"/>
    <cellStyle name="Vírgula 5 3" xfId="59" xr:uid="{3F4DFE9C-CE69-4227-BE35-37CD9B3425D9}"/>
    <cellStyle name="Vírgula 5 4" xfId="66" xr:uid="{9881490D-A150-4433-B174-DFAD6E8B60C6}"/>
    <cellStyle name="Vírgula 6" xfId="47" xr:uid="{00000000-0005-0000-0000-000037000000}"/>
    <cellStyle name="Vírgula 6 2" xfId="60" xr:uid="{2AC54A6D-F52B-4D83-AFC6-03F2108049F1}"/>
    <cellStyle name="Vírgula 6 3" xfId="67" xr:uid="{F240754F-1CA6-44A3-A454-647CAF84D2BB}"/>
    <cellStyle name="Vírgula 7" xfId="52" xr:uid="{00000000-0005-0000-0000-000038000000}"/>
    <cellStyle name="Vírgula 8" xfId="71" xr:uid="{966E1257-E656-4D70-8FA7-D7F6FC648C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empresa\acropole\FABR&#205;CIO\Equipseg\PLANILHA%20VIGIL&#194;NCIA%20PROPOSTA%20MODELO%20(Bi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MUNERAÇÕES"/>
      <sheetName val="encargos"/>
      <sheetName val="24HTDM"/>
      <sheetName val="12HNoturnasTDM"/>
      <sheetName val="12HDiurnasTDM"/>
      <sheetName val="12HNoturnasTDM+24SDF"/>
      <sheetName val="12HDiurnasTDM+24SDF"/>
      <sheetName val="10HDiarias"/>
      <sheetName val="8HDiarias"/>
      <sheetName val="PP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P137"/>
  <sheetViews>
    <sheetView showGridLines="0" tabSelected="1" topLeftCell="A110" zoomScale="85" zoomScaleNormal="85" workbookViewId="0">
      <selection activeCell="H38" sqref="H38"/>
    </sheetView>
  </sheetViews>
  <sheetFormatPr defaultColWidth="9.109375" defaultRowHeight="15.6" x14ac:dyDescent="0.3"/>
  <cols>
    <col min="1" max="1" width="4.44140625" style="10" customWidth="1"/>
    <col min="2" max="2" width="11.88671875" style="10" customWidth="1"/>
    <col min="3" max="3" width="72.109375" style="10" customWidth="1"/>
    <col min="4" max="4" width="24.88671875" style="10" customWidth="1"/>
    <col min="5" max="5" width="19.33203125" style="10" customWidth="1"/>
    <col min="6" max="6" width="39.88671875" style="10" customWidth="1"/>
    <col min="7" max="7" width="12.6640625" style="10" customWidth="1"/>
    <col min="8" max="8" width="12" style="10" customWidth="1"/>
    <col min="9" max="9" width="15.109375" style="10" customWidth="1"/>
    <col min="10" max="10" width="10.44140625" style="10" customWidth="1"/>
    <col min="11" max="13" width="9.109375" style="10" customWidth="1"/>
    <col min="14" max="14" width="15.109375" style="10" bestFit="1" customWidth="1"/>
    <col min="15" max="15" width="15.6640625" style="10" bestFit="1" customWidth="1"/>
    <col min="16" max="16" width="11.5546875" style="10" bestFit="1" customWidth="1"/>
    <col min="17" max="16384" width="9.109375" style="10"/>
  </cols>
  <sheetData>
    <row r="1" spans="2:9" x14ac:dyDescent="0.3">
      <c r="B1" s="88" t="s">
        <v>112</v>
      </c>
      <c r="C1" s="89"/>
      <c r="D1" s="89"/>
      <c r="E1" s="90"/>
    </row>
    <row r="2" spans="2:9" ht="16.2" thickBot="1" x14ac:dyDescent="0.35">
      <c r="B2" s="93"/>
      <c r="C2" s="94"/>
      <c r="D2" s="94"/>
      <c r="E2" s="95"/>
    </row>
    <row r="3" spans="2:9" ht="30" x14ac:dyDescent="0.5">
      <c r="B3" s="88" t="s">
        <v>73</v>
      </c>
      <c r="C3" s="89"/>
      <c r="D3" s="89"/>
      <c r="E3" s="90"/>
      <c r="F3" s="16"/>
      <c r="G3" s="16"/>
      <c r="H3" s="16"/>
      <c r="I3" s="16"/>
    </row>
    <row r="4" spans="2:9" ht="15" customHeight="1" x14ac:dyDescent="0.5">
      <c r="B4" s="100" t="s">
        <v>87</v>
      </c>
      <c r="C4" s="101"/>
      <c r="D4" s="98" t="s">
        <v>100</v>
      </c>
      <c r="E4" s="99"/>
      <c r="F4" s="16"/>
      <c r="G4" s="16"/>
      <c r="H4" s="16"/>
      <c r="I4" s="16"/>
    </row>
    <row r="5" spans="2:9" ht="15" customHeight="1" thickBot="1" x14ac:dyDescent="0.35">
      <c r="B5" s="102" t="s">
        <v>110</v>
      </c>
      <c r="C5" s="103"/>
      <c r="D5" s="96" t="s">
        <v>118</v>
      </c>
      <c r="E5" s="97"/>
    </row>
    <row r="6" spans="2:9" ht="15" customHeight="1" thickBot="1" x14ac:dyDescent="0.35">
      <c r="C6" s="17"/>
    </row>
    <row r="7" spans="2:9" ht="15" customHeight="1" thickBot="1" x14ac:dyDescent="0.35">
      <c r="B7" s="104" t="s">
        <v>78</v>
      </c>
      <c r="C7" s="105"/>
      <c r="D7" s="105"/>
      <c r="E7" s="106"/>
    </row>
    <row r="8" spans="2:9" ht="15" customHeight="1" x14ac:dyDescent="0.3">
      <c r="B8" s="115" t="s">
        <v>88</v>
      </c>
      <c r="C8" s="116"/>
      <c r="D8" s="121" t="s">
        <v>119</v>
      </c>
      <c r="E8" s="122"/>
    </row>
    <row r="9" spans="2:9" ht="15" customHeight="1" x14ac:dyDescent="0.3">
      <c r="B9" s="117" t="s">
        <v>79</v>
      </c>
      <c r="C9" s="118"/>
      <c r="D9" s="109" t="s">
        <v>120</v>
      </c>
      <c r="E9" s="110"/>
    </row>
    <row r="10" spans="2:9" ht="15" customHeight="1" thickBot="1" x14ac:dyDescent="0.35">
      <c r="B10" s="102" t="s">
        <v>80</v>
      </c>
      <c r="C10" s="103"/>
      <c r="D10" s="111">
        <v>12</v>
      </c>
      <c r="E10" s="112"/>
    </row>
    <row r="11" spans="2:9" ht="15" customHeight="1" thickBot="1" x14ac:dyDescent="0.35"/>
    <row r="12" spans="2:9" ht="15" customHeight="1" thickBot="1" x14ac:dyDescent="0.35">
      <c r="B12" s="104" t="s">
        <v>81</v>
      </c>
      <c r="C12" s="105"/>
      <c r="D12" s="105"/>
      <c r="E12" s="106"/>
    </row>
    <row r="13" spans="2:9" ht="15" customHeight="1" x14ac:dyDescent="0.3">
      <c r="B13" s="119" t="s">
        <v>89</v>
      </c>
      <c r="C13" s="120"/>
      <c r="D13" s="91" t="s">
        <v>121</v>
      </c>
      <c r="E13" s="92"/>
    </row>
    <row r="14" spans="2:9" ht="15" customHeight="1" thickBot="1" x14ac:dyDescent="0.35">
      <c r="B14" s="123" t="s">
        <v>90</v>
      </c>
      <c r="C14" s="124"/>
      <c r="D14" s="127" t="s">
        <v>101</v>
      </c>
      <c r="E14" s="128"/>
    </row>
    <row r="15" spans="2:9" ht="15" customHeight="1" thickBot="1" x14ac:dyDescent="0.35"/>
    <row r="16" spans="2:9" ht="15" customHeight="1" thickBot="1" x14ac:dyDescent="0.35">
      <c r="B16" s="104" t="s">
        <v>82</v>
      </c>
      <c r="C16" s="105"/>
      <c r="D16" s="105"/>
      <c r="E16" s="106"/>
    </row>
    <row r="17" spans="2:6" ht="15" customHeight="1" x14ac:dyDescent="0.3">
      <c r="B17" s="119" t="s">
        <v>83</v>
      </c>
      <c r="C17" s="120"/>
      <c r="D17" s="125">
        <v>1526.91</v>
      </c>
      <c r="E17" s="126"/>
      <c r="F17" s="10" t="s">
        <v>122</v>
      </c>
    </row>
    <row r="18" spans="2:6" ht="15" customHeight="1" x14ac:dyDescent="0.3">
      <c r="B18" s="113" t="s">
        <v>84</v>
      </c>
      <c r="C18" s="114"/>
      <c r="D18" s="107" t="s">
        <v>123</v>
      </c>
      <c r="E18" s="108"/>
    </row>
    <row r="19" spans="2:6" ht="15" customHeight="1" x14ac:dyDescent="0.3">
      <c r="B19" s="113" t="s">
        <v>85</v>
      </c>
      <c r="C19" s="114"/>
      <c r="D19" s="131">
        <v>44963</v>
      </c>
      <c r="E19" s="132"/>
    </row>
    <row r="20" spans="2:6" ht="15" customHeight="1" thickBot="1" x14ac:dyDescent="0.35">
      <c r="B20" s="123" t="s">
        <v>86</v>
      </c>
      <c r="C20" s="124"/>
      <c r="D20" s="129" t="s">
        <v>124</v>
      </c>
      <c r="E20" s="130"/>
    </row>
    <row r="21" spans="2:6" ht="16.2" thickBot="1" x14ac:dyDescent="0.35"/>
    <row r="22" spans="2:6" ht="16.2" thickBot="1" x14ac:dyDescent="0.35">
      <c r="B22" s="66" t="s">
        <v>10</v>
      </c>
      <c r="C22" s="67"/>
      <c r="D22" s="67"/>
      <c r="E22" s="68"/>
    </row>
    <row r="23" spans="2:6" ht="16.2" thickBot="1" x14ac:dyDescent="0.35">
      <c r="B23" s="4">
        <v>1</v>
      </c>
      <c r="C23" s="12" t="s">
        <v>11</v>
      </c>
      <c r="D23" s="14" t="s">
        <v>32</v>
      </c>
      <c r="E23" s="12" t="s">
        <v>12</v>
      </c>
    </row>
    <row r="24" spans="2:6" x14ac:dyDescent="0.3">
      <c r="B24" s="21" t="s">
        <v>13</v>
      </c>
      <c r="C24" s="22" t="s">
        <v>14</v>
      </c>
      <c r="D24" s="52">
        <v>1</v>
      </c>
      <c r="E24" s="53">
        <v>1526.91</v>
      </c>
    </row>
    <row r="25" spans="2:6" x14ac:dyDescent="0.3">
      <c r="B25" s="2" t="s">
        <v>15</v>
      </c>
      <c r="C25" s="23" t="s">
        <v>23</v>
      </c>
      <c r="D25" s="36"/>
      <c r="E25" s="54"/>
      <c r="F25" s="13"/>
    </row>
    <row r="26" spans="2:6" x14ac:dyDescent="0.3">
      <c r="B26" s="2" t="s">
        <v>16</v>
      </c>
      <c r="C26" s="23" t="s">
        <v>17</v>
      </c>
      <c r="D26" s="36"/>
      <c r="E26" s="54"/>
      <c r="F26" s="13" t="s">
        <v>135</v>
      </c>
    </row>
    <row r="27" spans="2:6" x14ac:dyDescent="0.3">
      <c r="B27" s="2" t="s">
        <v>18</v>
      </c>
      <c r="C27" s="23" t="s">
        <v>0</v>
      </c>
      <c r="D27" s="37"/>
      <c r="E27" s="54"/>
      <c r="F27" s="13"/>
    </row>
    <row r="28" spans="2:6" x14ac:dyDescent="0.3">
      <c r="B28" s="2" t="s">
        <v>19</v>
      </c>
      <c r="C28" s="23" t="s">
        <v>20</v>
      </c>
      <c r="D28" s="37"/>
      <c r="E28" s="54"/>
      <c r="F28" s="13"/>
    </row>
    <row r="29" spans="2:6" ht="16.2" thickBot="1" x14ac:dyDescent="0.35">
      <c r="B29" s="3" t="s">
        <v>21</v>
      </c>
      <c r="C29" s="24" t="s">
        <v>23</v>
      </c>
      <c r="D29" s="38"/>
      <c r="E29" s="55"/>
      <c r="F29" s="13"/>
    </row>
    <row r="30" spans="2:6" ht="16.2" thickBot="1" x14ac:dyDescent="0.35">
      <c r="B30" s="62" t="s">
        <v>1</v>
      </c>
      <c r="C30" s="63"/>
      <c r="D30" s="39">
        <f>SUM(D24:D29)</f>
        <v>1</v>
      </c>
      <c r="E30" s="56">
        <f>SUM(E24:E29)</f>
        <v>1526.91</v>
      </c>
      <c r="F30" s="10" t="s">
        <v>136</v>
      </c>
    </row>
    <row r="31" spans="2:6" ht="16.2" thickBot="1" x14ac:dyDescent="0.35"/>
    <row r="32" spans="2:6" ht="16.2" thickBot="1" x14ac:dyDescent="0.35">
      <c r="B32" s="66" t="s">
        <v>24</v>
      </c>
      <c r="C32" s="67"/>
      <c r="D32" s="67"/>
      <c r="E32" s="68"/>
    </row>
    <row r="33" spans="2:16" ht="16.2" thickBot="1" x14ac:dyDescent="0.35">
      <c r="B33" s="66" t="s">
        <v>25</v>
      </c>
      <c r="C33" s="67"/>
      <c r="D33" s="67"/>
      <c r="E33" s="68"/>
    </row>
    <row r="34" spans="2:16" ht="16.2" thickBot="1" x14ac:dyDescent="0.35">
      <c r="B34" s="4" t="s">
        <v>26</v>
      </c>
      <c r="C34" s="12" t="s">
        <v>27</v>
      </c>
      <c r="D34" s="14" t="s">
        <v>32</v>
      </c>
      <c r="E34" s="12" t="s">
        <v>12</v>
      </c>
    </row>
    <row r="35" spans="2:16" x14ac:dyDescent="0.3">
      <c r="B35" s="21" t="s">
        <v>13</v>
      </c>
      <c r="C35" s="22" t="s">
        <v>28</v>
      </c>
      <c r="D35" s="34">
        <f>1/12</f>
        <v>8.3333333333333329E-2</v>
      </c>
      <c r="E35" s="27">
        <f>D35*E30</f>
        <v>127.24250000000001</v>
      </c>
      <c r="O35" s="33"/>
      <c r="P35" s="33"/>
    </row>
    <row r="36" spans="2:16" ht="16.2" thickBot="1" x14ac:dyDescent="0.35">
      <c r="B36" s="3" t="s">
        <v>15</v>
      </c>
      <c r="C36" s="24" t="s">
        <v>91</v>
      </c>
      <c r="D36" s="35">
        <v>0.1111</v>
      </c>
      <c r="E36" s="28">
        <f>D36*E30</f>
        <v>169.639701</v>
      </c>
      <c r="O36" s="33"/>
    </row>
    <row r="37" spans="2:16" ht="16.2" thickBot="1" x14ac:dyDescent="0.35">
      <c r="B37" s="62" t="s">
        <v>1</v>
      </c>
      <c r="C37" s="63"/>
      <c r="D37" s="39">
        <f>SUM(D35:D36)</f>
        <v>0.19443333333333335</v>
      </c>
      <c r="E37" s="26">
        <f>SUM(E35:E36)</f>
        <v>296.88220100000001</v>
      </c>
    </row>
    <row r="38" spans="2:16" ht="16.2" thickBot="1" x14ac:dyDescent="0.35"/>
    <row r="39" spans="2:16" ht="32.25" customHeight="1" thickBot="1" x14ac:dyDescent="0.35">
      <c r="B39" s="133" t="s">
        <v>29</v>
      </c>
      <c r="C39" s="134"/>
      <c r="D39" s="134"/>
      <c r="E39" s="135"/>
      <c r="F39" s="18"/>
    </row>
    <row r="40" spans="2:16" ht="16.2" thickBot="1" x14ac:dyDescent="0.35">
      <c r="B40" s="64" t="s">
        <v>93</v>
      </c>
      <c r="C40" s="65"/>
      <c r="D40" s="47"/>
      <c r="E40" s="48">
        <f>E30+E37</f>
        <v>1823.7922010000002</v>
      </c>
    </row>
    <row r="41" spans="2:16" ht="16.2" thickBot="1" x14ac:dyDescent="0.35">
      <c r="B41" s="11" t="s">
        <v>30</v>
      </c>
      <c r="C41" s="15" t="s">
        <v>31</v>
      </c>
      <c r="D41" s="15" t="s">
        <v>32</v>
      </c>
      <c r="E41" s="15" t="s">
        <v>12</v>
      </c>
    </row>
    <row r="42" spans="2:16" ht="16.2" thickBot="1" x14ac:dyDescent="0.35">
      <c r="B42" s="5" t="s">
        <v>13</v>
      </c>
      <c r="C42" s="6" t="s">
        <v>33</v>
      </c>
      <c r="D42" s="8">
        <v>0.2</v>
      </c>
      <c r="E42" s="19">
        <f>D42*E40</f>
        <v>364.75844020000005</v>
      </c>
    </row>
    <row r="43" spans="2:16" ht="16.2" thickBot="1" x14ac:dyDescent="0.35">
      <c r="B43" s="5" t="s">
        <v>15</v>
      </c>
      <c r="C43" s="6" t="s">
        <v>34</v>
      </c>
      <c r="D43" s="8">
        <v>2.5000000000000001E-2</v>
      </c>
      <c r="E43" s="19">
        <f>D43*E40</f>
        <v>45.594805025000007</v>
      </c>
    </row>
    <row r="44" spans="2:16" ht="16.2" thickBot="1" x14ac:dyDescent="0.35">
      <c r="B44" s="5" t="s">
        <v>16</v>
      </c>
      <c r="C44" s="25" t="s">
        <v>116</v>
      </c>
      <c r="D44" s="8">
        <v>0.03</v>
      </c>
      <c r="E44" s="19">
        <f>D44*E40</f>
        <v>54.713766030000002</v>
      </c>
    </row>
    <row r="45" spans="2:16" ht="16.2" thickBot="1" x14ac:dyDescent="0.35">
      <c r="B45" s="5" t="s">
        <v>18</v>
      </c>
      <c r="C45" s="6" t="s">
        <v>35</v>
      </c>
      <c r="D45" s="8">
        <v>1.4999999999999999E-2</v>
      </c>
      <c r="E45" s="19">
        <f>D45*E40</f>
        <v>27.356883015000001</v>
      </c>
    </row>
    <row r="46" spans="2:16" ht="16.2" thickBot="1" x14ac:dyDescent="0.35">
      <c r="B46" s="5" t="s">
        <v>19</v>
      </c>
      <c r="C46" s="6" t="s">
        <v>36</v>
      </c>
      <c r="D46" s="8">
        <v>0.01</v>
      </c>
      <c r="E46" s="19">
        <f>D46*E40</f>
        <v>18.237922010000002</v>
      </c>
    </row>
    <row r="47" spans="2:16" ht="16.2" thickBot="1" x14ac:dyDescent="0.35">
      <c r="B47" s="5" t="s">
        <v>21</v>
      </c>
      <c r="C47" s="6" t="s">
        <v>2</v>
      </c>
      <c r="D47" s="8">
        <v>6.0000000000000001E-3</v>
      </c>
      <c r="E47" s="19">
        <f>D47*E40</f>
        <v>10.942753206000001</v>
      </c>
    </row>
    <row r="48" spans="2:16" ht="16.2" thickBot="1" x14ac:dyDescent="0.35">
      <c r="B48" s="5" t="s">
        <v>22</v>
      </c>
      <c r="C48" s="6" t="s">
        <v>3</v>
      </c>
      <c r="D48" s="8">
        <v>2E-3</v>
      </c>
      <c r="E48" s="19">
        <f>D48*E40</f>
        <v>3.6475844020000006</v>
      </c>
    </row>
    <row r="49" spans="2:15" ht="16.2" thickBot="1" x14ac:dyDescent="0.35">
      <c r="B49" s="5" t="s">
        <v>37</v>
      </c>
      <c r="C49" s="6" t="s">
        <v>4</v>
      </c>
      <c r="D49" s="8">
        <v>0.08</v>
      </c>
      <c r="E49" s="19">
        <f>D49*E40</f>
        <v>145.90337608000002</v>
      </c>
    </row>
    <row r="50" spans="2:15" ht="16.2" thickBot="1" x14ac:dyDescent="0.35">
      <c r="B50" s="72" t="s">
        <v>38</v>
      </c>
      <c r="C50" s="74"/>
      <c r="D50" s="39">
        <f>D42+D43+D45+D46+D47+D48+D49+D44</f>
        <v>0.36799999999999999</v>
      </c>
      <c r="E50" s="29">
        <f>SUM(E42:E49)</f>
        <v>671.15552996800011</v>
      </c>
    </row>
    <row r="51" spans="2:15" ht="16.2" thickBot="1" x14ac:dyDescent="0.35"/>
    <row r="52" spans="2:15" ht="16.2" thickBot="1" x14ac:dyDescent="0.35">
      <c r="B52" s="66" t="s">
        <v>39</v>
      </c>
      <c r="C52" s="67"/>
      <c r="D52" s="67"/>
      <c r="E52" s="68"/>
    </row>
    <row r="53" spans="2:15" ht="16.2" thickBot="1" x14ac:dyDescent="0.35">
      <c r="B53" s="4" t="s">
        <v>40</v>
      </c>
      <c r="C53" s="12" t="s">
        <v>41</v>
      </c>
      <c r="D53" s="12" t="s">
        <v>32</v>
      </c>
      <c r="E53" s="12" t="s">
        <v>12</v>
      </c>
    </row>
    <row r="54" spans="2:15" ht="16.2" thickBot="1" x14ac:dyDescent="0.35">
      <c r="B54" s="5" t="s">
        <v>13</v>
      </c>
      <c r="C54" s="6" t="s">
        <v>42</v>
      </c>
      <c r="D54" s="8"/>
      <c r="E54" s="19"/>
      <c r="F54" s="10" t="s">
        <v>125</v>
      </c>
      <c r="N54" s="32"/>
      <c r="O54" s="32"/>
    </row>
    <row r="55" spans="2:15" ht="16.2" thickBot="1" x14ac:dyDescent="0.35">
      <c r="B55" s="5" t="s">
        <v>15</v>
      </c>
      <c r="C55" s="6" t="s">
        <v>111</v>
      </c>
      <c r="D55" s="8">
        <v>0.01</v>
      </c>
      <c r="E55" s="19">
        <v>463.26</v>
      </c>
      <c r="F55" s="10" t="s">
        <v>126</v>
      </c>
    </row>
    <row r="56" spans="2:15" ht="16.2" thickBot="1" x14ac:dyDescent="0.35">
      <c r="B56" s="5" t="s">
        <v>16</v>
      </c>
      <c r="C56" s="6" t="s">
        <v>127</v>
      </c>
      <c r="D56" s="8"/>
      <c r="E56" s="19"/>
      <c r="F56" s="10" t="s">
        <v>133</v>
      </c>
    </row>
    <row r="57" spans="2:15" ht="16.2" thickBot="1" x14ac:dyDescent="0.35">
      <c r="B57" s="5" t="s">
        <v>18</v>
      </c>
      <c r="C57" s="6" t="s">
        <v>128</v>
      </c>
      <c r="D57" s="6"/>
      <c r="E57" s="19">
        <v>11</v>
      </c>
      <c r="F57" s="10" t="s">
        <v>129</v>
      </c>
    </row>
    <row r="58" spans="2:15" ht="16.2" thickBot="1" x14ac:dyDescent="0.35">
      <c r="B58" s="5" t="s">
        <v>19</v>
      </c>
      <c r="C58" s="6" t="s">
        <v>108</v>
      </c>
      <c r="D58" s="6"/>
      <c r="E58" s="19"/>
      <c r="F58" s="10" t="s">
        <v>133</v>
      </c>
    </row>
    <row r="59" spans="2:15" ht="16.2" thickBot="1" x14ac:dyDescent="0.35">
      <c r="B59" s="5" t="s">
        <v>21</v>
      </c>
      <c r="C59" s="6" t="s">
        <v>117</v>
      </c>
      <c r="D59" s="61">
        <v>7.0000000000000007E-2</v>
      </c>
      <c r="E59" s="19">
        <v>106.88</v>
      </c>
      <c r="F59" s="10" t="s">
        <v>132</v>
      </c>
    </row>
    <row r="60" spans="2:15" ht="16.2" thickBot="1" x14ac:dyDescent="0.35">
      <c r="B60" s="5" t="s">
        <v>22</v>
      </c>
      <c r="C60" s="6" t="s">
        <v>130</v>
      </c>
      <c r="D60" s="61">
        <v>0.01</v>
      </c>
      <c r="E60" s="19">
        <v>15.26</v>
      </c>
      <c r="F60" s="10" t="s">
        <v>131</v>
      </c>
    </row>
    <row r="61" spans="2:15" ht="16.2" thickBot="1" x14ac:dyDescent="0.35">
      <c r="B61" s="62" t="s">
        <v>1</v>
      </c>
      <c r="C61" s="63"/>
      <c r="D61" s="39">
        <f>SUM(D54:D60)</f>
        <v>0.09</v>
      </c>
      <c r="E61" s="29">
        <f>SUM(E54:E60)</f>
        <v>596.4</v>
      </c>
    </row>
    <row r="62" spans="2:15" ht="16.2" thickBot="1" x14ac:dyDescent="0.35"/>
    <row r="63" spans="2:15" ht="16.2" thickBot="1" x14ac:dyDescent="0.35">
      <c r="B63" s="66" t="s">
        <v>43</v>
      </c>
      <c r="C63" s="67"/>
      <c r="D63" s="67"/>
      <c r="E63" s="68"/>
    </row>
    <row r="64" spans="2:15" ht="16.2" thickBot="1" x14ac:dyDescent="0.35">
      <c r="B64" s="4">
        <v>2</v>
      </c>
      <c r="C64" s="12" t="s">
        <v>44</v>
      </c>
      <c r="D64" s="12" t="s">
        <v>32</v>
      </c>
      <c r="E64" s="12" t="s">
        <v>12</v>
      </c>
    </row>
    <row r="65" spans="2:6" ht="16.2" thickBot="1" x14ac:dyDescent="0.35">
      <c r="B65" s="5" t="s">
        <v>26</v>
      </c>
      <c r="C65" s="6" t="s">
        <v>27</v>
      </c>
      <c r="D65" s="8">
        <f>D37</f>
        <v>0.19443333333333335</v>
      </c>
      <c r="E65" s="19">
        <f>E37</f>
        <v>296.88220100000001</v>
      </c>
    </row>
    <row r="66" spans="2:6" ht="16.2" thickBot="1" x14ac:dyDescent="0.35">
      <c r="B66" s="5" t="s">
        <v>30</v>
      </c>
      <c r="C66" s="6" t="s">
        <v>31</v>
      </c>
      <c r="D66" s="8">
        <f>D50</f>
        <v>0.36799999999999999</v>
      </c>
      <c r="E66" s="19">
        <f>E50</f>
        <v>671.15552996800011</v>
      </c>
    </row>
    <row r="67" spans="2:6" ht="16.2" thickBot="1" x14ac:dyDescent="0.35">
      <c r="B67" s="5" t="s">
        <v>40</v>
      </c>
      <c r="C67" s="6" t="s">
        <v>41</v>
      </c>
      <c r="D67" s="42">
        <f>D61</f>
        <v>0.09</v>
      </c>
      <c r="E67" s="19">
        <f>E61</f>
        <v>596.4</v>
      </c>
    </row>
    <row r="68" spans="2:6" ht="16.2" thickBot="1" x14ac:dyDescent="0.35">
      <c r="B68" s="62" t="s">
        <v>1</v>
      </c>
      <c r="C68" s="63"/>
      <c r="D68" s="41">
        <f>SUM(D65:D67)</f>
        <v>0.65243333333333331</v>
      </c>
      <c r="E68" s="29">
        <f>SUM(E65:E67)</f>
        <v>1564.4377309680001</v>
      </c>
    </row>
    <row r="69" spans="2:6" ht="16.2" thickBot="1" x14ac:dyDescent="0.35">
      <c r="B69" s="1"/>
    </row>
    <row r="70" spans="2:6" ht="16.2" thickBot="1" x14ac:dyDescent="0.35">
      <c r="B70" s="66" t="s">
        <v>45</v>
      </c>
      <c r="C70" s="67"/>
      <c r="D70" s="67"/>
      <c r="E70" s="68"/>
    </row>
    <row r="71" spans="2:6" ht="16.2" thickBot="1" x14ac:dyDescent="0.35">
      <c r="B71" s="46" t="s">
        <v>96</v>
      </c>
      <c r="C71" s="47"/>
      <c r="D71" s="47"/>
      <c r="E71" s="48">
        <f>E30+E37</f>
        <v>1823.7922010000002</v>
      </c>
    </row>
    <row r="72" spans="2:6" ht="16.2" thickBot="1" x14ac:dyDescent="0.35">
      <c r="B72" s="11">
        <v>3</v>
      </c>
      <c r="C72" s="15" t="s">
        <v>46</v>
      </c>
      <c r="D72" s="15" t="s">
        <v>32</v>
      </c>
      <c r="E72" s="15" t="s">
        <v>12</v>
      </c>
    </row>
    <row r="73" spans="2:6" ht="16.2" thickBot="1" x14ac:dyDescent="0.35">
      <c r="B73" s="5" t="s">
        <v>13</v>
      </c>
      <c r="C73" s="9" t="s">
        <v>47</v>
      </c>
      <c r="D73" s="8">
        <v>4.1999999999999997E-3</v>
      </c>
      <c r="E73" s="19">
        <f>D73*E71</f>
        <v>7.6599272442000004</v>
      </c>
      <c r="F73" s="10" t="s">
        <v>113</v>
      </c>
    </row>
    <row r="74" spans="2:6" ht="16.2" thickBot="1" x14ac:dyDescent="0.35">
      <c r="B74" s="5" t="s">
        <v>15</v>
      </c>
      <c r="C74" s="9" t="s">
        <v>48</v>
      </c>
      <c r="D74" s="8">
        <v>2.9999999999999997E-4</v>
      </c>
      <c r="E74" s="19">
        <f>D74*E71</f>
        <v>0.54713766029999999</v>
      </c>
    </row>
    <row r="75" spans="2:6" ht="16.2" thickBot="1" x14ac:dyDescent="0.35">
      <c r="B75" s="5" t="s">
        <v>16</v>
      </c>
      <c r="C75" s="9" t="s">
        <v>49</v>
      </c>
      <c r="D75" s="8">
        <v>1.4999999999999999E-4</v>
      </c>
      <c r="E75" s="19">
        <f>D75*E71</f>
        <v>0.27356883015</v>
      </c>
    </row>
    <row r="76" spans="2:6" ht="16.2" thickBot="1" x14ac:dyDescent="0.35">
      <c r="B76" s="5" t="s">
        <v>18</v>
      </c>
      <c r="C76" s="9" t="s">
        <v>50</v>
      </c>
      <c r="D76" s="8">
        <v>1.9400000000000001E-2</v>
      </c>
      <c r="E76" s="19">
        <f>D76*E71</f>
        <v>35.381568699400006</v>
      </c>
      <c r="F76" s="10" t="s">
        <v>113</v>
      </c>
    </row>
    <row r="77" spans="2:6" ht="34.5" customHeight="1" thickBot="1" x14ac:dyDescent="0.35">
      <c r="B77" s="5" t="s">
        <v>19</v>
      </c>
      <c r="C77" s="9" t="s">
        <v>51</v>
      </c>
      <c r="D77" s="8">
        <v>7.7000000000000002E-3</v>
      </c>
      <c r="E77" s="19">
        <f>D77*E71</f>
        <v>14.043199947700002</v>
      </c>
    </row>
    <row r="78" spans="2:6" ht="16.2" thickBot="1" x14ac:dyDescent="0.35">
      <c r="B78" s="5" t="s">
        <v>21</v>
      </c>
      <c r="C78" s="9" t="s">
        <v>52</v>
      </c>
      <c r="D78" s="8">
        <v>8.0000000000000004E-4</v>
      </c>
      <c r="E78" s="19">
        <f>D78*E71</f>
        <v>1.4590337608000001</v>
      </c>
    </row>
    <row r="79" spans="2:6" ht="16.2" thickBot="1" x14ac:dyDescent="0.35">
      <c r="B79" s="62" t="s">
        <v>1</v>
      </c>
      <c r="C79" s="63"/>
      <c r="D79" s="39">
        <f>SUM(D73:D78)</f>
        <v>3.2550000000000003E-2</v>
      </c>
      <c r="E79" s="29">
        <f>SUM(E73:E78)</f>
        <v>59.364436142550005</v>
      </c>
    </row>
    <row r="80" spans="2:6" ht="16.2" thickBot="1" x14ac:dyDescent="0.35"/>
    <row r="81" spans="2:6" ht="16.2" thickBot="1" x14ac:dyDescent="0.35">
      <c r="B81" s="66" t="s">
        <v>53</v>
      </c>
      <c r="C81" s="67"/>
      <c r="D81" s="67"/>
      <c r="E81" s="68"/>
    </row>
    <row r="82" spans="2:6" ht="16.2" thickBot="1" x14ac:dyDescent="0.35">
      <c r="B82" s="75" t="s">
        <v>54</v>
      </c>
      <c r="C82" s="76"/>
      <c r="D82" s="76"/>
      <c r="E82" s="77"/>
    </row>
    <row r="83" spans="2:6" ht="16.2" thickBot="1" x14ac:dyDescent="0.35">
      <c r="B83" s="49" t="s">
        <v>97</v>
      </c>
      <c r="C83" s="47"/>
      <c r="D83" s="47"/>
      <c r="E83" s="48">
        <f>E30+E37</f>
        <v>1823.7922010000002</v>
      </c>
    </row>
    <row r="84" spans="2:6" ht="16.2" thickBot="1" x14ac:dyDescent="0.35">
      <c r="B84" s="11" t="s">
        <v>55</v>
      </c>
      <c r="C84" s="15" t="s">
        <v>56</v>
      </c>
      <c r="D84" s="15" t="s">
        <v>32</v>
      </c>
      <c r="E84" s="15" t="s">
        <v>12</v>
      </c>
    </row>
    <row r="85" spans="2:6" ht="16.2" thickBot="1" x14ac:dyDescent="0.35">
      <c r="B85" s="5" t="s">
        <v>13</v>
      </c>
      <c r="C85" s="6" t="s">
        <v>92</v>
      </c>
      <c r="D85" s="8">
        <v>0</v>
      </c>
      <c r="E85" s="19">
        <f>D85*E83</f>
        <v>0</v>
      </c>
      <c r="F85" s="57"/>
    </row>
    <row r="86" spans="2:6" ht="16.2" thickBot="1" x14ac:dyDescent="0.35">
      <c r="B86" s="5" t="s">
        <v>15</v>
      </c>
      <c r="C86" s="6" t="s">
        <v>56</v>
      </c>
      <c r="D86" s="8">
        <v>2.8E-3</v>
      </c>
      <c r="E86" s="19">
        <f>D86*E83</f>
        <v>5.1066181628000002</v>
      </c>
      <c r="F86" s="10" t="s">
        <v>103</v>
      </c>
    </row>
    <row r="87" spans="2:6" ht="16.2" thickBot="1" x14ac:dyDescent="0.35">
      <c r="B87" s="5" t="s">
        <v>16</v>
      </c>
      <c r="C87" s="6" t="s">
        <v>57</v>
      </c>
      <c r="D87" s="8">
        <v>8.0000000000000004E-4</v>
      </c>
      <c r="E87" s="19">
        <f>D87*E83</f>
        <v>1.4590337608000001</v>
      </c>
      <c r="F87" s="10" t="s">
        <v>103</v>
      </c>
    </row>
    <row r="88" spans="2:6" ht="16.2" thickBot="1" x14ac:dyDescent="0.35">
      <c r="B88" s="5" t="s">
        <v>18</v>
      </c>
      <c r="C88" s="6" t="s">
        <v>58</v>
      </c>
      <c r="D88" s="8">
        <v>1.6000000000000001E-3</v>
      </c>
      <c r="E88" s="19">
        <f>D88*E83</f>
        <v>2.9180675216000003</v>
      </c>
      <c r="F88" s="10" t="s">
        <v>104</v>
      </c>
    </row>
    <row r="89" spans="2:6" ht="16.2" thickBot="1" x14ac:dyDescent="0.35">
      <c r="B89" s="5" t="s">
        <v>19</v>
      </c>
      <c r="C89" s="6" t="s">
        <v>59</v>
      </c>
      <c r="D89" s="8">
        <v>5.5000000000000003E-4</v>
      </c>
      <c r="E89" s="19">
        <f>D89*E83</f>
        <v>1.0030857105500002</v>
      </c>
      <c r="F89" s="10" t="s">
        <v>103</v>
      </c>
    </row>
    <row r="90" spans="2:6" ht="16.2" thickBot="1" x14ac:dyDescent="0.35">
      <c r="B90" s="5" t="s">
        <v>21</v>
      </c>
      <c r="C90" s="6" t="s">
        <v>23</v>
      </c>
      <c r="D90" s="8"/>
      <c r="E90" s="19"/>
    </row>
    <row r="91" spans="2:6" ht="16.2" thickBot="1" x14ac:dyDescent="0.35">
      <c r="B91" s="62" t="s">
        <v>38</v>
      </c>
      <c r="C91" s="63"/>
      <c r="D91" s="39">
        <f>SUM(D85:D90)</f>
        <v>5.7499999999999999E-3</v>
      </c>
      <c r="E91" s="29">
        <f>SUM(E85:E90)</f>
        <v>10.486805155750002</v>
      </c>
    </row>
    <row r="92" spans="2:6" ht="16.2" thickBot="1" x14ac:dyDescent="0.35"/>
    <row r="93" spans="2:6" ht="16.2" thickBot="1" x14ac:dyDescent="0.35">
      <c r="B93" s="66" t="s">
        <v>60</v>
      </c>
      <c r="C93" s="67"/>
      <c r="D93" s="67"/>
      <c r="E93" s="68"/>
    </row>
    <row r="94" spans="2:6" ht="16.2" thickBot="1" x14ac:dyDescent="0.35">
      <c r="B94" s="4" t="s">
        <v>61</v>
      </c>
      <c r="C94" s="12" t="s">
        <v>62</v>
      </c>
      <c r="D94" s="12" t="s">
        <v>32</v>
      </c>
      <c r="E94" s="12" t="s">
        <v>12</v>
      </c>
    </row>
    <row r="95" spans="2:6" ht="16.2" thickBot="1" x14ac:dyDescent="0.35">
      <c r="B95" s="5" t="s">
        <v>13</v>
      </c>
      <c r="C95" s="6" t="s">
        <v>74</v>
      </c>
      <c r="D95" s="6"/>
      <c r="E95" s="19"/>
    </row>
    <row r="96" spans="2:6" ht="16.2" thickBot="1" x14ac:dyDescent="0.35">
      <c r="B96" s="62" t="s">
        <v>1</v>
      </c>
      <c r="C96" s="63"/>
      <c r="D96" s="41">
        <v>0</v>
      </c>
      <c r="E96" s="29">
        <f>E95</f>
        <v>0</v>
      </c>
    </row>
    <row r="97" spans="2:5" ht="16.2" thickBot="1" x14ac:dyDescent="0.35"/>
    <row r="98" spans="2:5" ht="16.2" thickBot="1" x14ac:dyDescent="0.35">
      <c r="B98" s="66" t="s">
        <v>63</v>
      </c>
      <c r="C98" s="67"/>
      <c r="D98" s="67"/>
      <c r="E98" s="68"/>
    </row>
    <row r="99" spans="2:5" ht="16.2" thickBot="1" x14ac:dyDescent="0.35">
      <c r="B99" s="4">
        <v>4</v>
      </c>
      <c r="C99" s="12" t="s">
        <v>64</v>
      </c>
      <c r="D99" s="12" t="s">
        <v>32</v>
      </c>
      <c r="E99" s="12" t="s">
        <v>12</v>
      </c>
    </row>
    <row r="100" spans="2:5" ht="16.2" thickBot="1" x14ac:dyDescent="0.35">
      <c r="B100" s="5" t="s">
        <v>55</v>
      </c>
      <c r="C100" s="6" t="s">
        <v>56</v>
      </c>
      <c r="D100" s="8">
        <f>D91</f>
        <v>5.7499999999999999E-3</v>
      </c>
      <c r="E100" s="19">
        <f>E91</f>
        <v>10.486805155750002</v>
      </c>
    </row>
    <row r="101" spans="2:5" ht="16.2" thickBot="1" x14ac:dyDescent="0.35">
      <c r="B101" s="5" t="s">
        <v>61</v>
      </c>
      <c r="C101" s="6" t="s">
        <v>62</v>
      </c>
      <c r="D101" s="8">
        <f>D95</f>
        <v>0</v>
      </c>
      <c r="E101" s="19">
        <f>E96</f>
        <v>0</v>
      </c>
    </row>
    <row r="102" spans="2:5" ht="16.2" thickBot="1" x14ac:dyDescent="0.35">
      <c r="B102" s="62" t="s">
        <v>98</v>
      </c>
      <c r="C102" s="63"/>
      <c r="D102" s="39">
        <f>SUM(D100:D101)</f>
        <v>5.7499999999999999E-3</v>
      </c>
      <c r="E102" s="29">
        <f>SUM(E100:E101)</f>
        <v>10.486805155750002</v>
      </c>
    </row>
    <row r="103" spans="2:5" ht="16.2" thickBot="1" x14ac:dyDescent="0.35"/>
    <row r="104" spans="2:5" ht="16.2" thickBot="1" x14ac:dyDescent="0.35">
      <c r="B104" s="66" t="s">
        <v>65</v>
      </c>
      <c r="C104" s="67"/>
      <c r="D104" s="67"/>
      <c r="E104" s="68"/>
    </row>
    <row r="105" spans="2:5" ht="16.2" thickBot="1" x14ac:dyDescent="0.35">
      <c r="B105" s="4">
        <v>5</v>
      </c>
      <c r="C105" s="83" t="s">
        <v>5</v>
      </c>
      <c r="D105" s="84"/>
      <c r="E105" s="12" t="s">
        <v>12</v>
      </c>
    </row>
    <row r="106" spans="2:5" ht="16.2" thickBot="1" x14ac:dyDescent="0.35">
      <c r="B106" s="5" t="s">
        <v>13</v>
      </c>
      <c r="C106" s="81" t="s">
        <v>109</v>
      </c>
      <c r="D106" s="82"/>
      <c r="E106" s="19"/>
    </row>
    <row r="107" spans="2:5" ht="16.2" thickBot="1" x14ac:dyDescent="0.35">
      <c r="B107" s="5" t="s">
        <v>15</v>
      </c>
      <c r="C107" s="81" t="s">
        <v>102</v>
      </c>
      <c r="D107" s="82"/>
      <c r="E107" s="19">
        <v>7.21</v>
      </c>
    </row>
    <row r="108" spans="2:5" ht="16.2" thickBot="1" x14ac:dyDescent="0.35">
      <c r="B108" s="5" t="s">
        <v>16</v>
      </c>
      <c r="C108" s="81" t="s">
        <v>66</v>
      </c>
      <c r="D108" s="82"/>
      <c r="E108" s="50">
        <v>0</v>
      </c>
    </row>
    <row r="109" spans="2:5" ht="16.2" thickBot="1" x14ac:dyDescent="0.35">
      <c r="B109" s="5" t="s">
        <v>18</v>
      </c>
      <c r="C109" s="81" t="s">
        <v>23</v>
      </c>
      <c r="D109" s="82"/>
      <c r="E109" s="50">
        <v>0</v>
      </c>
    </row>
    <row r="110" spans="2:5" ht="16.2" thickBot="1" x14ac:dyDescent="0.35">
      <c r="B110" s="72" t="s">
        <v>99</v>
      </c>
      <c r="C110" s="73"/>
      <c r="D110" s="74"/>
      <c r="E110" s="29">
        <f>SUM(E106:E109)</f>
        <v>7.21</v>
      </c>
    </row>
    <row r="111" spans="2:5" ht="16.2" thickBot="1" x14ac:dyDescent="0.35"/>
    <row r="112" spans="2:5" x14ac:dyDescent="0.3">
      <c r="B112" s="69" t="s">
        <v>67</v>
      </c>
      <c r="C112" s="70"/>
      <c r="D112" s="70"/>
      <c r="E112" s="71"/>
    </row>
    <row r="113" spans="2:15" ht="16.2" thickBot="1" x14ac:dyDescent="0.35">
      <c r="B113" s="78" t="s">
        <v>94</v>
      </c>
      <c r="C113" s="79"/>
      <c r="D113" s="80"/>
      <c r="E113" s="44">
        <f>E30+E68+E79+E102+E110</f>
        <v>3168.4089722663002</v>
      </c>
    </row>
    <row r="114" spans="2:15" ht="16.2" thickBot="1" x14ac:dyDescent="0.35">
      <c r="B114" s="11">
        <v>6</v>
      </c>
      <c r="C114" s="40" t="s">
        <v>6</v>
      </c>
      <c r="D114" s="15" t="s">
        <v>32</v>
      </c>
      <c r="E114" s="15" t="s">
        <v>12</v>
      </c>
    </row>
    <row r="115" spans="2:15" ht="16.2" thickBot="1" x14ac:dyDescent="0.35">
      <c r="B115" s="5" t="s">
        <v>13</v>
      </c>
      <c r="C115" s="6" t="s">
        <v>7</v>
      </c>
      <c r="D115" s="8">
        <v>6.1000000000000004E-3</v>
      </c>
      <c r="E115" s="19">
        <f>D115*E113</f>
        <v>19.327294730824434</v>
      </c>
      <c r="F115" s="10" t="s">
        <v>114</v>
      </c>
    </row>
    <row r="116" spans="2:15" ht="17.399999999999999" thickBot="1" x14ac:dyDescent="0.35">
      <c r="B116" s="5" t="s">
        <v>15</v>
      </c>
      <c r="C116" s="6" t="s">
        <v>9</v>
      </c>
      <c r="D116" s="8">
        <v>5.1000000000000004E-3</v>
      </c>
      <c r="E116" s="19">
        <f>(E113+E115)*D116</f>
        <v>16.257454961685337</v>
      </c>
      <c r="F116" s="10" t="s">
        <v>114</v>
      </c>
      <c r="G116" s="43"/>
      <c r="H116" s="43"/>
      <c r="I116" s="43"/>
      <c r="J116" s="43"/>
      <c r="K116" s="43"/>
      <c r="L116" s="43"/>
      <c r="M116" s="43"/>
    </row>
    <row r="117" spans="2:15" ht="16.2" thickBot="1" x14ac:dyDescent="0.35">
      <c r="B117" s="5" t="s">
        <v>16</v>
      </c>
      <c r="C117" s="6" t="s">
        <v>8</v>
      </c>
      <c r="D117" s="7"/>
      <c r="E117" s="19"/>
    </row>
    <row r="118" spans="2:15" ht="16.2" thickBot="1" x14ac:dyDescent="0.35">
      <c r="B118" s="5"/>
      <c r="C118" s="6" t="s">
        <v>75</v>
      </c>
      <c r="D118" s="8">
        <v>0.03</v>
      </c>
      <c r="E118" s="19">
        <f>D118*E122</f>
        <v>102.96712550483589</v>
      </c>
      <c r="F118" s="10" t="s">
        <v>115</v>
      </c>
    </row>
    <row r="119" spans="2:15" ht="16.2" thickBot="1" x14ac:dyDescent="0.35">
      <c r="B119" s="5"/>
      <c r="C119" s="6" t="s">
        <v>76</v>
      </c>
      <c r="D119" s="8">
        <v>6.4999999999999997E-3</v>
      </c>
      <c r="E119" s="19">
        <f>D119*E122</f>
        <v>22.309543859381108</v>
      </c>
      <c r="F119" s="10" t="s">
        <v>115</v>
      </c>
    </row>
    <row r="120" spans="2:15" ht="16.2" thickBot="1" x14ac:dyDescent="0.35">
      <c r="B120" s="5"/>
      <c r="C120" s="6" t="s">
        <v>77</v>
      </c>
      <c r="D120" s="8">
        <v>0.03</v>
      </c>
      <c r="E120" s="19">
        <f>D120*E122</f>
        <v>102.96712550483589</v>
      </c>
      <c r="F120" s="60" t="s">
        <v>134</v>
      </c>
    </row>
    <row r="121" spans="2:15" ht="16.5" customHeight="1" thickBot="1" x14ac:dyDescent="0.35">
      <c r="B121" s="72" t="s">
        <v>95</v>
      </c>
      <c r="C121" s="73"/>
      <c r="D121" s="31">
        <f>D118+D119+D120</f>
        <v>6.6500000000000004E-2</v>
      </c>
      <c r="E121" s="19"/>
    </row>
    <row r="122" spans="2:15" ht="16.2" thickBot="1" x14ac:dyDescent="0.35">
      <c r="B122" s="85"/>
      <c r="C122" s="86"/>
      <c r="D122" s="87"/>
      <c r="E122" s="19">
        <f>(E113+E115+E116)/(1-D121)</f>
        <v>3432.2375168278631</v>
      </c>
    </row>
    <row r="123" spans="2:15" ht="16.2" thickBot="1" x14ac:dyDescent="0.35">
      <c r="B123" s="62" t="s">
        <v>38</v>
      </c>
      <c r="C123" s="63"/>
      <c r="D123" s="39">
        <f>SUM(D115+D116+D121)</f>
        <v>7.7700000000000005E-2</v>
      </c>
      <c r="E123" s="29">
        <f>SUM(E115:E120)</f>
        <v>263.82854456156269</v>
      </c>
      <c r="O123" s="30"/>
    </row>
    <row r="124" spans="2:15" ht="16.2" thickBot="1" x14ac:dyDescent="0.35"/>
    <row r="125" spans="2:15" ht="16.2" thickBot="1" x14ac:dyDescent="0.35">
      <c r="B125" s="66" t="s">
        <v>68</v>
      </c>
      <c r="C125" s="67"/>
      <c r="D125" s="67"/>
      <c r="E125" s="68"/>
    </row>
    <row r="126" spans="2:15" ht="16.2" thickBot="1" x14ac:dyDescent="0.35">
      <c r="B126" s="4"/>
      <c r="C126" s="45" t="s">
        <v>69</v>
      </c>
      <c r="D126" s="12" t="s">
        <v>32</v>
      </c>
      <c r="E126" s="12" t="s">
        <v>12</v>
      </c>
    </row>
    <row r="127" spans="2:15" ht="16.2" thickBot="1" x14ac:dyDescent="0.35">
      <c r="B127" s="11" t="s">
        <v>13</v>
      </c>
      <c r="C127" s="6" t="s">
        <v>10</v>
      </c>
      <c r="D127" s="8">
        <f>D30</f>
        <v>1</v>
      </c>
      <c r="E127" s="20">
        <f>E30</f>
        <v>1526.91</v>
      </c>
    </row>
    <row r="128" spans="2:15" ht="16.2" thickBot="1" x14ac:dyDescent="0.35">
      <c r="B128" s="11" t="s">
        <v>15</v>
      </c>
      <c r="C128" s="6" t="s">
        <v>24</v>
      </c>
      <c r="D128" s="8">
        <f>D68</f>
        <v>0.65243333333333331</v>
      </c>
      <c r="E128" s="20">
        <f>E68</f>
        <v>1564.4377309680001</v>
      </c>
    </row>
    <row r="129" spans="2:15" ht="16.2" thickBot="1" x14ac:dyDescent="0.35">
      <c r="B129" s="11" t="s">
        <v>16</v>
      </c>
      <c r="C129" s="6" t="s">
        <v>45</v>
      </c>
      <c r="D129" s="8">
        <f>D79</f>
        <v>3.2550000000000003E-2</v>
      </c>
      <c r="E129" s="20">
        <f>E79</f>
        <v>59.364436142550005</v>
      </c>
    </row>
    <row r="130" spans="2:15" ht="16.2" thickBot="1" x14ac:dyDescent="0.35">
      <c r="B130" s="11" t="s">
        <v>18</v>
      </c>
      <c r="C130" s="6" t="s">
        <v>53</v>
      </c>
      <c r="D130" s="8">
        <f>D91+D96</f>
        <v>5.7499999999999999E-3</v>
      </c>
      <c r="E130" s="20">
        <f>E102</f>
        <v>10.486805155750002</v>
      </c>
    </row>
    <row r="131" spans="2:15" ht="16.2" thickBot="1" x14ac:dyDescent="0.35">
      <c r="B131" s="11" t="s">
        <v>19</v>
      </c>
      <c r="C131" s="6" t="s">
        <v>65</v>
      </c>
      <c r="D131" s="7"/>
      <c r="E131" s="20">
        <f>E110</f>
        <v>7.21</v>
      </c>
    </row>
    <row r="132" spans="2:15" ht="16.2" thickBot="1" x14ac:dyDescent="0.35">
      <c r="B132" s="62" t="s">
        <v>70</v>
      </c>
      <c r="C132" s="63"/>
      <c r="D132" s="15"/>
      <c r="E132" s="20">
        <f>SUM(E127:E131)</f>
        <v>3168.4089722663002</v>
      </c>
    </row>
    <row r="133" spans="2:15" ht="16.2" thickBot="1" x14ac:dyDescent="0.35">
      <c r="B133" s="11" t="s">
        <v>21</v>
      </c>
      <c r="C133" s="6" t="s">
        <v>71</v>
      </c>
      <c r="D133" s="8">
        <f>D123</f>
        <v>7.7700000000000005E-2</v>
      </c>
      <c r="E133" s="20">
        <f>E123</f>
        <v>263.82854456156269</v>
      </c>
    </row>
    <row r="134" spans="2:15" ht="16.2" thickBot="1" x14ac:dyDescent="0.35">
      <c r="B134" s="62" t="s">
        <v>72</v>
      </c>
      <c r="C134" s="63"/>
      <c r="D134" s="51">
        <f>SUM(D127:D133)</f>
        <v>1.7684333333333333</v>
      </c>
      <c r="E134" s="20">
        <f>ROUND(SUM(E132:E133),2)</f>
        <v>3432.24</v>
      </c>
      <c r="N134" s="30"/>
      <c r="O134" s="32"/>
    </row>
    <row r="135" spans="2:15" ht="16.2" thickBot="1" x14ac:dyDescent="0.35">
      <c r="B135" s="62" t="s">
        <v>107</v>
      </c>
      <c r="C135" s="63"/>
      <c r="D135" s="51"/>
      <c r="E135" s="59">
        <v>15</v>
      </c>
    </row>
    <row r="136" spans="2:15" ht="16.2" thickBot="1" x14ac:dyDescent="0.35">
      <c r="B136" s="62" t="s">
        <v>105</v>
      </c>
      <c r="C136" s="63"/>
      <c r="D136" s="51"/>
      <c r="E136" s="20">
        <f>E134*E135</f>
        <v>51483.6</v>
      </c>
    </row>
    <row r="137" spans="2:15" ht="16.2" thickBot="1" x14ac:dyDescent="0.35">
      <c r="B137" s="62" t="s">
        <v>106</v>
      </c>
      <c r="C137" s="63"/>
      <c r="D137" s="51"/>
      <c r="E137" s="58">
        <f>E136*D10</f>
        <v>617803.19999999995</v>
      </c>
    </row>
  </sheetData>
  <mergeCells count="66">
    <mergeCell ref="B20:C20"/>
    <mergeCell ref="D17:E17"/>
    <mergeCell ref="B70:E70"/>
    <mergeCell ref="B14:C14"/>
    <mergeCell ref="B33:E33"/>
    <mergeCell ref="B37:C37"/>
    <mergeCell ref="D14:E14"/>
    <mergeCell ref="B17:C17"/>
    <mergeCell ref="B18:C18"/>
    <mergeCell ref="D20:E20"/>
    <mergeCell ref="D19:E19"/>
    <mergeCell ref="B39:E39"/>
    <mergeCell ref="D10:E10"/>
    <mergeCell ref="B19:C19"/>
    <mergeCell ref="B8:C8"/>
    <mergeCell ref="B9:C9"/>
    <mergeCell ref="B10:C10"/>
    <mergeCell ref="B13:C13"/>
    <mergeCell ref="D8:E8"/>
    <mergeCell ref="B122:D122"/>
    <mergeCell ref="B3:E3"/>
    <mergeCell ref="D13:E13"/>
    <mergeCell ref="B1:E2"/>
    <mergeCell ref="B32:E32"/>
    <mergeCell ref="B22:E22"/>
    <mergeCell ref="B30:C30"/>
    <mergeCell ref="D5:E5"/>
    <mergeCell ref="D4:E4"/>
    <mergeCell ref="B4:C4"/>
    <mergeCell ref="B5:C5"/>
    <mergeCell ref="B7:E7"/>
    <mergeCell ref="B12:E12"/>
    <mergeCell ref="B16:E16"/>
    <mergeCell ref="D18:E18"/>
    <mergeCell ref="D9:E9"/>
    <mergeCell ref="B91:C91"/>
    <mergeCell ref="B93:E93"/>
    <mergeCell ref="B96:C96"/>
    <mergeCell ref="B98:E98"/>
    <mergeCell ref="B113:D113"/>
    <mergeCell ref="C108:D108"/>
    <mergeCell ref="C109:D109"/>
    <mergeCell ref="C107:D107"/>
    <mergeCell ref="C106:D106"/>
    <mergeCell ref="C105:D105"/>
    <mergeCell ref="B81:E81"/>
    <mergeCell ref="B50:C50"/>
    <mergeCell ref="B52:E52"/>
    <mergeCell ref="B61:C61"/>
    <mergeCell ref="B82:E82"/>
    <mergeCell ref="B135:C135"/>
    <mergeCell ref="B136:C136"/>
    <mergeCell ref="B137:C137"/>
    <mergeCell ref="B40:C40"/>
    <mergeCell ref="B134:C134"/>
    <mergeCell ref="B63:E63"/>
    <mergeCell ref="B68:C68"/>
    <mergeCell ref="B102:C102"/>
    <mergeCell ref="B104:E104"/>
    <mergeCell ref="B112:E112"/>
    <mergeCell ref="B123:C123"/>
    <mergeCell ref="B125:E125"/>
    <mergeCell ref="B132:C132"/>
    <mergeCell ref="B121:C121"/>
    <mergeCell ref="B110:D110"/>
    <mergeCell ref="B79:C79"/>
  </mergeCells>
  <pageMargins left="0.511811024" right="0.511811024" top="0.78740157499999996" bottom="0.78740157499999996" header="0.31496062000000002" footer="0.31496062000000002"/>
  <pageSetup paperSize="9" scale="43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MERENDEIRA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Multi Funcional</cp:lastModifiedBy>
  <cp:lastPrinted>2023-03-10T19:29:55Z</cp:lastPrinted>
  <dcterms:created xsi:type="dcterms:W3CDTF">2018-01-23T19:35:16Z</dcterms:created>
  <dcterms:modified xsi:type="dcterms:W3CDTF">2023-04-25T02:45:29Z</dcterms:modified>
</cp:coreProperties>
</file>